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lodie\Documents\"/>
    </mc:Choice>
  </mc:AlternateContent>
  <bookViews>
    <workbookView xWindow="0" yWindow="0" windowWidth="17970" windowHeight="5520"/>
  </bookViews>
  <sheets>
    <sheet name="Liste des écritures" sheetId="1" r:id="rId1"/>
  </sheets>
  <definedNames>
    <definedName name="_xlnm._FilterDatabase" localSheetId="0" hidden="1">'Liste des écritures'!$H$1:$H$97</definedName>
  </definedNames>
  <calcPr calcId="152511"/>
</workbook>
</file>

<file path=xl/calcChain.xml><?xml version="1.0" encoding="utf-8"?>
<calcChain xmlns="http://schemas.openxmlformats.org/spreadsheetml/2006/main">
  <c r="J101" i="1" l="1"/>
  <c r="J95" i="1"/>
  <c r="J96" i="1"/>
  <c r="J10" i="1" l="1"/>
  <c r="J9" i="1"/>
  <c r="J8" i="1"/>
  <c r="J4" i="1"/>
  <c r="J3" i="1"/>
  <c r="J2" i="1"/>
  <c r="K97" i="1"/>
  <c r="K96" i="1"/>
  <c r="K95" i="1"/>
  <c r="K91" i="1"/>
  <c r="K90" i="1"/>
  <c r="K89" i="1"/>
  <c r="K82" i="1"/>
  <c r="K76" i="1"/>
  <c r="K75" i="1"/>
  <c r="K74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6" i="1"/>
  <c r="K45" i="1"/>
  <c r="K44" i="1"/>
  <c r="K43" i="1"/>
  <c r="K42" i="1"/>
  <c r="K41" i="1"/>
  <c r="K37" i="1"/>
  <c r="K36" i="1"/>
  <c r="K35" i="1"/>
  <c r="K34" i="1"/>
  <c r="K33" i="1"/>
  <c r="K32" i="1"/>
  <c r="K31" i="1"/>
  <c r="K28" i="1"/>
  <c r="K27" i="1"/>
  <c r="K26" i="1"/>
  <c r="K22" i="1"/>
  <c r="K21" i="1"/>
  <c r="K20" i="1"/>
  <c r="K16" i="1"/>
  <c r="K15" i="1"/>
  <c r="K14" i="1"/>
  <c r="K19" i="1"/>
  <c r="K7" i="1"/>
  <c r="K6" i="1"/>
  <c r="K5" i="1"/>
  <c r="K13" i="1"/>
  <c r="J94" i="1"/>
  <c r="J93" i="1"/>
  <c r="J92" i="1"/>
  <c r="J86" i="1"/>
  <c r="J87" i="1"/>
  <c r="J88" i="1"/>
  <c r="J85" i="1"/>
  <c r="J84" i="1"/>
  <c r="J83" i="1"/>
  <c r="J80" i="1"/>
  <c r="K80" i="1" s="1"/>
  <c r="J81" i="1"/>
  <c r="K81" i="1" s="1"/>
  <c r="J79" i="1"/>
  <c r="J78" i="1"/>
  <c r="J77" i="1"/>
  <c r="J73" i="1"/>
  <c r="J72" i="1"/>
  <c r="J71" i="1"/>
  <c r="J49" i="1"/>
  <c r="J48" i="1"/>
  <c r="J47" i="1"/>
  <c r="J40" i="1"/>
  <c r="J39" i="1"/>
  <c r="J38" i="1"/>
  <c r="J29" i="1"/>
  <c r="K29" i="1" s="1"/>
  <c r="J30" i="1"/>
  <c r="K30" i="1" s="1"/>
  <c r="J25" i="1"/>
  <c r="J24" i="1"/>
  <c r="J23" i="1"/>
  <c r="J18" i="1"/>
  <c r="K18" i="1" s="1"/>
  <c r="J12" i="1"/>
  <c r="K12" i="1" s="1"/>
  <c r="J11" i="1"/>
  <c r="K11" i="1" s="1"/>
  <c r="H101" i="1"/>
  <c r="H99" i="1" s="1"/>
  <c r="G101" i="1"/>
  <c r="G99" i="1" s="1"/>
  <c r="F101" i="1"/>
  <c r="F99" i="1" s="1"/>
  <c r="H104" i="1" l="1"/>
  <c r="J17" i="1"/>
  <c r="K17" i="1" s="1"/>
  <c r="K101" i="1" s="1"/>
  <c r="K104" i="1" l="1"/>
  <c r="K99" i="1"/>
  <c r="J104" i="1"/>
  <c r="J99" i="1"/>
</calcChain>
</file>

<file path=xl/sharedStrings.xml><?xml version="1.0" encoding="utf-8"?>
<sst xmlns="http://schemas.openxmlformats.org/spreadsheetml/2006/main" count="268" uniqueCount="62">
  <si>
    <t>N° mouvement</t>
  </si>
  <si>
    <t>Code du journal</t>
  </si>
  <si>
    <t>Date</t>
  </si>
  <si>
    <t>N° de compte</t>
  </si>
  <si>
    <t>Libellé</t>
  </si>
  <si>
    <t>Montant débit</t>
  </si>
  <si>
    <t>Montant crédit</t>
  </si>
  <si>
    <t>VT</t>
  </si>
  <si>
    <t>411SAB</t>
  </si>
  <si>
    <t xml:space="preserve">FAC000031 EURL GERARD SABUT                  </t>
  </si>
  <si>
    <t>411KEY</t>
  </si>
  <si>
    <t>KEYYO</t>
  </si>
  <si>
    <t>411SIV</t>
  </si>
  <si>
    <t>FAC000033 Sivom Tarn et Lumensonesque</t>
  </si>
  <si>
    <t>411OPA</t>
  </si>
  <si>
    <t>FAC000034 GGM ALBI OPEL</t>
  </si>
  <si>
    <t>411MAI</t>
  </si>
  <si>
    <t>FAC000035 Maison de Santé SISA</t>
  </si>
  <si>
    <t>FAC000037 Maison de Santé SISA</t>
  </si>
  <si>
    <t>FAC000038 KEYYO</t>
  </si>
  <si>
    <t>411FRO</t>
  </si>
  <si>
    <t>FAC000039 Maître Froment</t>
  </si>
  <si>
    <t>FAC000040 KEYYO</t>
  </si>
  <si>
    <t>411FIN</t>
  </si>
  <si>
    <t>FAC000041 Financière MAUREL</t>
  </si>
  <si>
    <t>FAC000042 KEYYO</t>
  </si>
  <si>
    <t>411MDI</t>
  </si>
  <si>
    <t>FAC000043 MAUREL DISTRIBUTION</t>
  </si>
  <si>
    <t>411POU</t>
  </si>
  <si>
    <t>FAC000044 SERGE POURCEL</t>
  </si>
  <si>
    <t>FAC000045 GGM ALBI OPEL</t>
  </si>
  <si>
    <t>FAC000046 Maison de Santé SISA</t>
  </si>
  <si>
    <t>FAC000047 Maître Froment</t>
  </si>
  <si>
    <t>FAC000048 Financière MAUREL</t>
  </si>
  <si>
    <t>411GGA</t>
  </si>
  <si>
    <t>FAC000049 PEUGEOT GGA ALBI</t>
  </si>
  <si>
    <t>FAC000050 KEYYO</t>
  </si>
  <si>
    <t>FAC000051 Financière MAUREL</t>
  </si>
  <si>
    <t>FAC000052 Financière MAUREL</t>
  </si>
  <si>
    <t>FAC000053 GGM ALBI OPEL</t>
  </si>
  <si>
    <t>FAC000054 Maison de Santé SISA</t>
  </si>
  <si>
    <t>FAC000055 Maître Froment</t>
  </si>
  <si>
    <t>FAC000056 KEYYO</t>
  </si>
  <si>
    <t>FAC000060 SERGE POURCEL</t>
  </si>
  <si>
    <t>411PES</t>
  </si>
  <si>
    <t>FAC000057 PESCHEUX Marie Claude</t>
  </si>
  <si>
    <t>411PAS</t>
  </si>
  <si>
    <t>FAC000058 PASTOR ET FILS</t>
  </si>
  <si>
    <t>411LIN</t>
  </si>
  <si>
    <t>FAC000059 LINARD SALAISONS</t>
  </si>
  <si>
    <t>FAC000061 KEYYO</t>
  </si>
  <si>
    <t>FAC000062 SERGE POURCEL</t>
  </si>
  <si>
    <t>411MMA</t>
  </si>
  <si>
    <t>FAC000063 MAUREL MAZAMET Savoie inter-location</t>
  </si>
  <si>
    <t>ZRR</t>
  </si>
  <si>
    <t>Partie réalisée en ZRR</t>
  </si>
  <si>
    <t>X</t>
  </si>
  <si>
    <t>Pourcentages</t>
  </si>
  <si>
    <t>Partie réalisée hors ZRR</t>
  </si>
  <si>
    <t>TOTAL TTC</t>
  </si>
  <si>
    <t>TOTAL H.T</t>
  </si>
  <si>
    <t>Code géographique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</si>
</sst>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FC000"/>
      <name val="Calibri"/>
      <family val="2"/>
      <scheme val="minor"/>
    </font>
    <font>
      <sz val="11"/>
      <color rgb="FFFFC00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9"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0" fontId="0" fillId="0" borderId="0" xfId="0" applyNumberFormat="1" applyAlignment="1">
      <alignment horizontal="center" vertical="center"/>
    </xf>
    <xf numFmtId="2" fontId="0" fillId="0" borderId="0" xfId="0" applyNumberFormat="1"/>
    <xf numFmtId="0" fontId="16" fillId="0" borderId="0" xfId="0" applyFont="1" applyAlignment="1">
      <alignment horizontal="center" vertical="center"/>
    </xf>
    <xf numFmtId="2" fontId="16" fillId="0" borderId="0" xfId="0" applyNumberFormat="1" applyFont="1"/>
    <xf numFmtId="0" fontId="16" fillId="0" borderId="0" xfId="0" applyFont="1"/>
    <xf numFmtId="10" fontId="16" fillId="0" borderId="0" xfId="0" applyNumberFormat="1" applyFont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2" fontId="18" fillId="0" borderId="0" xfId="0" applyNumberFormat="1" applyFont="1" applyFill="1"/>
    <xf numFmtId="0" fontId="19" fillId="0" borderId="0" xfId="0" applyFont="1" applyFill="1" applyAlignment="1">
      <alignment horizontal="center" vertical="center"/>
    </xf>
    <xf numFmtId="2" fontId="19" fillId="0" borderId="0" xfId="0" applyNumberFormat="1" applyFont="1" applyFill="1"/>
    <xf numFmtId="10" fontId="18" fillId="0" borderId="0" xfId="0" applyNumberFormat="1" applyFont="1" applyFill="1" applyAlignment="1">
      <alignment horizontal="center" vertical="center"/>
    </xf>
    <xf numFmtId="0" fontId="18" fillId="0" borderId="0" xfId="0" applyFont="1" applyFill="1" applyAlignment="1">
      <alignment horizontal="right" vertical="center"/>
    </xf>
    <xf numFmtId="0" fontId="0" fillId="33" borderId="0" xfId="0" applyFill="1" applyAlignment="1">
      <alignment horizontal="center" vertical="center"/>
    </xf>
    <xf numFmtId="14" fontId="0" fillId="33" borderId="0" xfId="0" applyNumberFormat="1" applyFill="1" applyAlignment="1">
      <alignment horizontal="center" vertical="center"/>
    </xf>
    <xf numFmtId="0" fontId="0" fillId="33" borderId="0" xfId="0" applyFill="1"/>
  </cellXfs>
  <cellStyles count="42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Commentaire" xfId="15" builtinId="10" customBuiltin="1"/>
    <cellStyle name="Entrée" xfId="9" builtinId="20" customBuiltin="1"/>
    <cellStyle name="Insatisfaisant" xfId="7" builtinId="27" customBuiltin="1"/>
    <cellStyle name="Neutre" xfId="8" builtinId="28" customBuiltin="1"/>
    <cellStyle name="Normal" xfId="0" builtinId="0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5"/>
  <sheetViews>
    <sheetView tabSelected="1" workbookViewId="0">
      <pane ySplit="1" topLeftCell="A86" activePane="bottomLeft" state="frozen"/>
      <selection pane="bottomLeft" activeCell="M101" sqref="M101"/>
    </sheetView>
  </sheetViews>
  <sheetFormatPr baseColWidth="10" defaultRowHeight="15" x14ac:dyDescent="0.25"/>
  <cols>
    <col min="1" max="1" width="11.85546875" style="2" bestFit="1" customWidth="1"/>
    <col min="2" max="3" width="11.42578125" style="2"/>
    <col min="4" max="4" width="17" style="2" customWidth="1"/>
    <col min="5" max="5" width="47.42578125" style="2" bestFit="1" customWidth="1"/>
    <col min="6" max="6" width="13.7109375" bestFit="1" customWidth="1"/>
    <col min="7" max="7" width="14.140625" bestFit="1" customWidth="1"/>
    <col min="8" max="8" width="11.42578125" style="2"/>
    <col min="9" max="9" width="13.28515625" style="2" bestFit="1" customWidth="1"/>
    <col min="10" max="11" width="14.28515625" customWidth="1"/>
  </cols>
  <sheetData>
    <row r="1" spans="1:11" s="8" customFormat="1" ht="44.25" customHeight="1" x14ac:dyDescent="0.25">
      <c r="A1" s="10" t="s">
        <v>0</v>
      </c>
      <c r="B1" s="10" t="s">
        <v>1</v>
      </c>
      <c r="C1" s="10" t="s">
        <v>2</v>
      </c>
      <c r="D1" s="10" t="s">
        <v>3</v>
      </c>
      <c r="E1" s="10" t="s">
        <v>4</v>
      </c>
      <c r="F1" s="10" t="s">
        <v>5</v>
      </c>
      <c r="G1" s="10" t="s">
        <v>6</v>
      </c>
      <c r="H1" s="10" t="s">
        <v>54</v>
      </c>
      <c r="I1" s="10" t="s">
        <v>61</v>
      </c>
      <c r="J1" s="10" t="s">
        <v>55</v>
      </c>
      <c r="K1" s="10" t="s">
        <v>58</v>
      </c>
    </row>
    <row r="2" spans="1:11" x14ac:dyDescent="0.25">
      <c r="A2" s="16">
        <v>180</v>
      </c>
      <c r="B2" s="16" t="s">
        <v>7</v>
      </c>
      <c r="C2" s="17">
        <v>41716</v>
      </c>
      <c r="D2" s="16" t="s">
        <v>8</v>
      </c>
      <c r="E2" s="16" t="s">
        <v>9</v>
      </c>
      <c r="F2" s="18">
        <v>420</v>
      </c>
      <c r="G2" s="18"/>
      <c r="H2" s="16" t="s">
        <v>56</v>
      </c>
      <c r="I2" s="16">
        <v>12199</v>
      </c>
      <c r="J2" s="18">
        <f>+F2</f>
        <v>420</v>
      </c>
      <c r="K2" s="18"/>
    </row>
    <row r="3" spans="1:11" x14ac:dyDescent="0.25">
      <c r="A3" s="16">
        <v>180</v>
      </c>
      <c r="B3" s="16" t="s">
        <v>7</v>
      </c>
      <c r="C3" s="17">
        <v>41716</v>
      </c>
      <c r="D3" s="16">
        <v>445717</v>
      </c>
      <c r="E3" s="16" t="s">
        <v>9</v>
      </c>
      <c r="F3" s="18"/>
      <c r="G3" s="18">
        <v>70</v>
      </c>
      <c r="H3" s="16" t="s">
        <v>56</v>
      </c>
      <c r="I3" s="16">
        <v>12199</v>
      </c>
      <c r="J3" s="18">
        <f>+G3</f>
        <v>70</v>
      </c>
      <c r="K3" s="18"/>
    </row>
    <row r="4" spans="1:11" x14ac:dyDescent="0.25">
      <c r="A4" s="16">
        <v>180</v>
      </c>
      <c r="B4" s="16" t="s">
        <v>7</v>
      </c>
      <c r="C4" s="17">
        <v>41716</v>
      </c>
      <c r="D4" s="16">
        <v>707000</v>
      </c>
      <c r="E4" s="16" t="s">
        <v>9</v>
      </c>
      <c r="F4" s="18"/>
      <c r="G4" s="18">
        <v>350</v>
      </c>
      <c r="H4" s="16" t="s">
        <v>56</v>
      </c>
      <c r="I4" s="16">
        <v>12199</v>
      </c>
      <c r="J4" s="18">
        <f>+G4</f>
        <v>350</v>
      </c>
      <c r="K4" s="18"/>
    </row>
    <row r="5" spans="1:11" x14ac:dyDescent="0.25">
      <c r="A5" s="2">
        <v>91</v>
      </c>
      <c r="B5" s="2" t="s">
        <v>7</v>
      </c>
      <c r="C5" s="3">
        <v>41736</v>
      </c>
      <c r="D5" s="2" t="s">
        <v>10</v>
      </c>
      <c r="E5" s="2" t="s">
        <v>11</v>
      </c>
      <c r="F5">
        <v>1200</v>
      </c>
      <c r="J5" s="1"/>
      <c r="K5">
        <f>F5-J5</f>
        <v>1200</v>
      </c>
    </row>
    <row r="6" spans="1:11" x14ac:dyDescent="0.25">
      <c r="A6" s="2">
        <v>91</v>
      </c>
      <c r="B6" s="2" t="s">
        <v>7</v>
      </c>
      <c r="C6" s="3">
        <v>41736</v>
      </c>
      <c r="D6" s="2">
        <v>708000</v>
      </c>
      <c r="E6" s="2" t="s">
        <v>11</v>
      </c>
      <c r="G6">
        <v>1000</v>
      </c>
      <c r="K6">
        <f>G6-J6</f>
        <v>1000</v>
      </c>
    </row>
    <row r="7" spans="1:11" x14ac:dyDescent="0.25">
      <c r="A7" s="2">
        <v>91</v>
      </c>
      <c r="B7" s="2" t="s">
        <v>7</v>
      </c>
      <c r="C7" s="3">
        <v>41736</v>
      </c>
      <c r="D7" s="2">
        <v>445717</v>
      </c>
      <c r="E7" s="2" t="s">
        <v>11</v>
      </c>
      <c r="G7">
        <v>200</v>
      </c>
      <c r="K7">
        <f>G7-J7</f>
        <v>200</v>
      </c>
    </row>
    <row r="8" spans="1:11" x14ac:dyDescent="0.25">
      <c r="A8" s="16">
        <v>192</v>
      </c>
      <c r="B8" s="16" t="s">
        <v>7</v>
      </c>
      <c r="C8" s="17">
        <v>41806</v>
      </c>
      <c r="D8" s="16" t="s">
        <v>12</v>
      </c>
      <c r="E8" s="16" t="s">
        <v>13</v>
      </c>
      <c r="F8" s="18">
        <v>324.36</v>
      </c>
      <c r="G8" s="18"/>
      <c r="H8" s="16" t="s">
        <v>56</v>
      </c>
      <c r="I8" s="16">
        <v>12002</v>
      </c>
      <c r="J8" s="18">
        <f>+F8</f>
        <v>324.36</v>
      </c>
      <c r="K8" s="18"/>
    </row>
    <row r="9" spans="1:11" x14ac:dyDescent="0.25">
      <c r="A9" s="16">
        <v>192</v>
      </c>
      <c r="B9" s="16" t="s">
        <v>7</v>
      </c>
      <c r="C9" s="17">
        <v>41806</v>
      </c>
      <c r="D9" s="16">
        <v>445717</v>
      </c>
      <c r="E9" s="16" t="s">
        <v>13</v>
      </c>
      <c r="F9" s="18"/>
      <c r="G9" s="18">
        <v>54.06</v>
      </c>
      <c r="H9" s="16" t="s">
        <v>56</v>
      </c>
      <c r="I9" s="16">
        <v>12002</v>
      </c>
      <c r="J9" s="18">
        <f>+G9</f>
        <v>54.06</v>
      </c>
      <c r="K9" s="18"/>
    </row>
    <row r="10" spans="1:11" x14ac:dyDescent="0.25">
      <c r="A10" s="16">
        <v>192</v>
      </c>
      <c r="B10" s="16" t="s">
        <v>7</v>
      </c>
      <c r="C10" s="17">
        <v>41806</v>
      </c>
      <c r="D10" s="16">
        <v>707000</v>
      </c>
      <c r="E10" s="16" t="s">
        <v>13</v>
      </c>
      <c r="F10" s="18"/>
      <c r="G10" s="18">
        <v>270.3</v>
      </c>
      <c r="H10" s="16" t="s">
        <v>56</v>
      </c>
      <c r="I10" s="16">
        <v>12002</v>
      </c>
      <c r="J10" s="18">
        <f>+G10</f>
        <v>270.3</v>
      </c>
      <c r="K10" s="18"/>
    </row>
    <row r="11" spans="1:11" x14ac:dyDescent="0.25">
      <c r="A11" s="2">
        <v>207</v>
      </c>
      <c r="B11" s="2" t="s">
        <v>7</v>
      </c>
      <c r="C11" s="3">
        <v>41814</v>
      </c>
      <c r="D11" s="2" t="s">
        <v>14</v>
      </c>
      <c r="E11" s="2" t="s">
        <v>15</v>
      </c>
      <c r="F11">
        <v>11167.2</v>
      </c>
      <c r="J11">
        <f>1800*1.2</f>
        <v>2160</v>
      </c>
      <c r="K11">
        <f>F11-J11</f>
        <v>9007.2000000000007</v>
      </c>
    </row>
    <row r="12" spans="1:11" x14ac:dyDescent="0.25">
      <c r="A12" s="2">
        <v>207</v>
      </c>
      <c r="B12" s="2" t="s">
        <v>7</v>
      </c>
      <c r="C12" s="3">
        <v>41814</v>
      </c>
      <c r="D12" s="2">
        <v>445717</v>
      </c>
      <c r="E12" s="2" t="s">
        <v>15</v>
      </c>
      <c r="G12">
        <v>1861.2</v>
      </c>
      <c r="J12">
        <f>1800*20%</f>
        <v>360</v>
      </c>
      <c r="K12">
        <f>G12-J12</f>
        <v>1501.2</v>
      </c>
    </row>
    <row r="13" spans="1:11" x14ac:dyDescent="0.25">
      <c r="A13" s="2">
        <v>207</v>
      </c>
      <c r="B13" s="2" t="s">
        <v>7</v>
      </c>
      <c r="C13" s="3">
        <v>41814</v>
      </c>
      <c r="D13" s="2">
        <v>707000</v>
      </c>
      <c r="E13" s="2" t="s">
        <v>15</v>
      </c>
      <c r="G13">
        <v>9306</v>
      </c>
      <c r="J13">
        <v>1800</v>
      </c>
      <c r="K13">
        <f>G13-J13</f>
        <v>7506</v>
      </c>
    </row>
    <row r="14" spans="1:11" x14ac:dyDescent="0.25">
      <c r="A14" s="2">
        <v>225</v>
      </c>
      <c r="B14" s="2" t="s">
        <v>7</v>
      </c>
      <c r="C14" s="3">
        <v>41838</v>
      </c>
      <c r="D14" s="2" t="s">
        <v>16</v>
      </c>
      <c r="E14" s="2" t="s">
        <v>17</v>
      </c>
      <c r="F14">
        <v>19786.72</v>
      </c>
      <c r="K14">
        <f>F14-J14</f>
        <v>19786.72</v>
      </c>
    </row>
    <row r="15" spans="1:11" x14ac:dyDescent="0.25">
      <c r="A15" s="2">
        <v>225</v>
      </c>
      <c r="B15" s="2" t="s">
        <v>7</v>
      </c>
      <c r="C15" s="3">
        <v>41838</v>
      </c>
      <c r="D15" s="2">
        <v>445717</v>
      </c>
      <c r="E15" s="2" t="s">
        <v>17</v>
      </c>
      <c r="G15">
        <v>3297.79</v>
      </c>
      <c r="K15">
        <f>G15-J15</f>
        <v>3297.79</v>
      </c>
    </row>
    <row r="16" spans="1:11" x14ac:dyDescent="0.25">
      <c r="A16" s="2">
        <v>225</v>
      </c>
      <c r="B16" s="2" t="s">
        <v>7</v>
      </c>
      <c r="C16" s="3">
        <v>41838</v>
      </c>
      <c r="D16" s="2">
        <v>707000</v>
      </c>
      <c r="E16" s="2" t="s">
        <v>17</v>
      </c>
      <c r="G16">
        <v>16488.93</v>
      </c>
      <c r="K16">
        <f>G16-J16</f>
        <v>16488.93</v>
      </c>
    </row>
    <row r="17" spans="1:11" x14ac:dyDescent="0.25">
      <c r="A17" s="2">
        <v>226</v>
      </c>
      <c r="B17" s="2" t="s">
        <v>7</v>
      </c>
      <c r="C17" s="3">
        <v>41838</v>
      </c>
      <c r="D17" s="2" t="s">
        <v>16</v>
      </c>
      <c r="E17" s="2" t="s">
        <v>18</v>
      </c>
      <c r="F17">
        <v>5994</v>
      </c>
      <c r="J17">
        <f>J18+J19</f>
        <v>5022</v>
      </c>
      <c r="K17">
        <f>F17-J17</f>
        <v>972</v>
      </c>
    </row>
    <row r="18" spans="1:11" x14ac:dyDescent="0.25">
      <c r="A18" s="2">
        <v>226</v>
      </c>
      <c r="B18" s="2" t="s">
        <v>7</v>
      </c>
      <c r="C18" s="3">
        <v>41838</v>
      </c>
      <c r="D18" s="2">
        <v>445717</v>
      </c>
      <c r="E18" s="2" t="s">
        <v>18</v>
      </c>
      <c r="G18">
        <v>999</v>
      </c>
      <c r="J18">
        <f>J19*20%</f>
        <v>837</v>
      </c>
      <c r="K18">
        <f>G18-J18</f>
        <v>162</v>
      </c>
    </row>
    <row r="19" spans="1:11" x14ac:dyDescent="0.25">
      <c r="A19" s="2">
        <v>226</v>
      </c>
      <c r="B19" s="2" t="s">
        <v>7</v>
      </c>
      <c r="C19" s="3">
        <v>41838</v>
      </c>
      <c r="D19" s="2">
        <v>707000</v>
      </c>
      <c r="E19" s="2" t="s">
        <v>18</v>
      </c>
      <c r="G19">
        <v>4995</v>
      </c>
      <c r="J19">
        <v>4185</v>
      </c>
      <c r="K19">
        <f>G19-J19</f>
        <v>810</v>
      </c>
    </row>
    <row r="20" spans="1:11" x14ac:dyDescent="0.25">
      <c r="A20" s="2">
        <v>242</v>
      </c>
      <c r="B20" s="2" t="s">
        <v>7</v>
      </c>
      <c r="C20" s="3">
        <v>41848</v>
      </c>
      <c r="D20" s="2" t="s">
        <v>10</v>
      </c>
      <c r="E20" s="2" t="s">
        <v>19</v>
      </c>
      <c r="F20">
        <v>523.91</v>
      </c>
      <c r="K20">
        <f>F20-J20</f>
        <v>523.91</v>
      </c>
    </row>
    <row r="21" spans="1:11" x14ac:dyDescent="0.25">
      <c r="A21" s="2">
        <v>242</v>
      </c>
      <c r="B21" s="2" t="s">
        <v>7</v>
      </c>
      <c r="C21" s="3">
        <v>41848</v>
      </c>
      <c r="D21" s="2">
        <v>445717</v>
      </c>
      <c r="E21" s="2" t="s">
        <v>19</v>
      </c>
      <c r="G21">
        <v>87.32</v>
      </c>
      <c r="K21">
        <f>G21-J21</f>
        <v>87.32</v>
      </c>
    </row>
    <row r="22" spans="1:11" x14ac:dyDescent="0.25">
      <c r="A22" s="2">
        <v>242</v>
      </c>
      <c r="B22" s="2" t="s">
        <v>7</v>
      </c>
      <c r="C22" s="3">
        <v>41848</v>
      </c>
      <c r="D22" s="2">
        <v>708000</v>
      </c>
      <c r="E22" s="2" t="s">
        <v>19</v>
      </c>
      <c r="G22">
        <v>436.59</v>
      </c>
      <c r="K22">
        <f>G22-J22</f>
        <v>436.59</v>
      </c>
    </row>
    <row r="23" spans="1:11" x14ac:dyDescent="0.25">
      <c r="A23" s="16">
        <v>261</v>
      </c>
      <c r="B23" s="16" t="s">
        <v>7</v>
      </c>
      <c r="C23" s="17">
        <v>41851</v>
      </c>
      <c r="D23" s="16" t="s">
        <v>20</v>
      </c>
      <c r="E23" s="16" t="s">
        <v>21</v>
      </c>
      <c r="F23" s="18">
        <v>4523.33</v>
      </c>
      <c r="G23" s="18"/>
      <c r="H23" s="16" t="s">
        <v>56</v>
      </c>
      <c r="I23" s="16">
        <v>12121</v>
      </c>
      <c r="J23" s="18">
        <f>F23</f>
        <v>4523.33</v>
      </c>
      <c r="K23" s="18"/>
    </row>
    <row r="24" spans="1:11" x14ac:dyDescent="0.25">
      <c r="A24" s="16">
        <v>261</v>
      </c>
      <c r="B24" s="16" t="s">
        <v>7</v>
      </c>
      <c r="C24" s="17">
        <v>41851</v>
      </c>
      <c r="D24" s="16">
        <v>445717</v>
      </c>
      <c r="E24" s="16" t="s">
        <v>21</v>
      </c>
      <c r="F24" s="18"/>
      <c r="G24" s="18">
        <v>753.89</v>
      </c>
      <c r="H24" s="16" t="s">
        <v>56</v>
      </c>
      <c r="I24" s="16">
        <v>12121</v>
      </c>
      <c r="J24" s="18">
        <f>G24</f>
        <v>753.89</v>
      </c>
      <c r="K24" s="18"/>
    </row>
    <row r="25" spans="1:11" x14ac:dyDescent="0.25">
      <c r="A25" s="16">
        <v>261</v>
      </c>
      <c r="B25" s="16" t="s">
        <v>7</v>
      </c>
      <c r="C25" s="17">
        <v>41851</v>
      </c>
      <c r="D25" s="16">
        <v>707000</v>
      </c>
      <c r="E25" s="16" t="s">
        <v>21</v>
      </c>
      <c r="F25" s="18"/>
      <c r="G25" s="18">
        <v>3769.44</v>
      </c>
      <c r="H25" s="16" t="s">
        <v>56</v>
      </c>
      <c r="I25" s="16">
        <v>12121</v>
      </c>
      <c r="J25" s="18">
        <f>G25</f>
        <v>3769.44</v>
      </c>
      <c r="K25" s="18"/>
    </row>
    <row r="26" spans="1:11" x14ac:dyDescent="0.25">
      <c r="A26" s="2">
        <v>264</v>
      </c>
      <c r="B26" s="2" t="s">
        <v>7</v>
      </c>
      <c r="C26" s="3">
        <v>41870</v>
      </c>
      <c r="D26" s="2" t="s">
        <v>10</v>
      </c>
      <c r="E26" s="2" t="s">
        <v>22</v>
      </c>
      <c r="F26">
        <v>195.26</v>
      </c>
      <c r="K26">
        <f>F26-J26</f>
        <v>195.26</v>
      </c>
    </row>
    <row r="27" spans="1:11" x14ac:dyDescent="0.25">
      <c r="A27" s="2">
        <v>264</v>
      </c>
      <c r="B27" s="2" t="s">
        <v>7</v>
      </c>
      <c r="C27" s="3">
        <v>41870</v>
      </c>
      <c r="D27" s="2">
        <v>445717</v>
      </c>
      <c r="E27" s="2" t="s">
        <v>22</v>
      </c>
      <c r="G27">
        <v>32.54</v>
      </c>
      <c r="K27">
        <f>G27-J27</f>
        <v>32.54</v>
      </c>
    </row>
    <row r="28" spans="1:11" x14ac:dyDescent="0.25">
      <c r="A28" s="2">
        <v>264</v>
      </c>
      <c r="B28" s="2" t="s">
        <v>7</v>
      </c>
      <c r="C28" s="3">
        <v>41870</v>
      </c>
      <c r="D28" s="2">
        <v>708000</v>
      </c>
      <c r="E28" s="2" t="s">
        <v>22</v>
      </c>
      <c r="G28">
        <v>162.72</v>
      </c>
      <c r="K28">
        <f>G28-J28</f>
        <v>162.72</v>
      </c>
    </row>
    <row r="29" spans="1:11" x14ac:dyDescent="0.25">
      <c r="A29" s="2">
        <v>281</v>
      </c>
      <c r="B29" s="2" t="s">
        <v>7</v>
      </c>
      <c r="C29" s="3">
        <v>41878</v>
      </c>
      <c r="D29" s="2" t="s">
        <v>23</v>
      </c>
      <c r="E29" s="2" t="s">
        <v>24</v>
      </c>
      <c r="F29">
        <v>30692.3</v>
      </c>
      <c r="J29">
        <f>+J30+J31</f>
        <v>3456</v>
      </c>
      <c r="K29">
        <f>F29-J29</f>
        <v>27236.3</v>
      </c>
    </row>
    <row r="30" spans="1:11" x14ac:dyDescent="0.25">
      <c r="A30" s="2">
        <v>281</v>
      </c>
      <c r="B30" s="2" t="s">
        <v>7</v>
      </c>
      <c r="C30" s="3">
        <v>41878</v>
      </c>
      <c r="D30" s="2">
        <v>445717</v>
      </c>
      <c r="E30" s="2" t="s">
        <v>24</v>
      </c>
      <c r="G30">
        <v>5115.38</v>
      </c>
      <c r="J30">
        <f>+J31*20%</f>
        <v>576</v>
      </c>
      <c r="K30">
        <f>G30-J30</f>
        <v>4539.38</v>
      </c>
    </row>
    <row r="31" spans="1:11" x14ac:dyDescent="0.25">
      <c r="A31" s="2">
        <v>281</v>
      </c>
      <c r="B31" s="2" t="s">
        <v>7</v>
      </c>
      <c r="C31" s="3">
        <v>41878</v>
      </c>
      <c r="D31" s="2">
        <v>707000</v>
      </c>
      <c r="E31" s="2" t="s">
        <v>24</v>
      </c>
      <c r="G31">
        <v>25576.92</v>
      </c>
      <c r="J31">
        <v>2880</v>
      </c>
      <c r="K31">
        <f>G31-J31</f>
        <v>22696.92</v>
      </c>
    </row>
    <row r="32" spans="1:11" x14ac:dyDescent="0.25">
      <c r="A32" s="2">
        <v>301</v>
      </c>
      <c r="B32" s="2" t="s">
        <v>7</v>
      </c>
      <c r="C32" s="3">
        <v>41891</v>
      </c>
      <c r="D32" s="2" t="s">
        <v>10</v>
      </c>
      <c r="E32" s="2" t="s">
        <v>25</v>
      </c>
      <c r="F32">
        <v>440.06</v>
      </c>
      <c r="K32">
        <f>F32-J32</f>
        <v>440.06</v>
      </c>
    </row>
    <row r="33" spans="1:11" x14ac:dyDescent="0.25">
      <c r="A33" s="2">
        <v>301</v>
      </c>
      <c r="B33" s="2" t="s">
        <v>7</v>
      </c>
      <c r="C33" s="3">
        <v>41891</v>
      </c>
      <c r="D33" s="2">
        <v>445717</v>
      </c>
      <c r="E33" s="2" t="s">
        <v>25</v>
      </c>
      <c r="G33">
        <v>73.34</v>
      </c>
      <c r="K33">
        <f>G33-J33</f>
        <v>73.34</v>
      </c>
    </row>
    <row r="34" spans="1:11" x14ac:dyDescent="0.25">
      <c r="A34" s="2">
        <v>301</v>
      </c>
      <c r="B34" s="2" t="s">
        <v>7</v>
      </c>
      <c r="C34" s="3">
        <v>41891</v>
      </c>
      <c r="D34" s="2">
        <v>708000</v>
      </c>
      <c r="E34" s="2" t="s">
        <v>25</v>
      </c>
      <c r="G34">
        <v>366.72</v>
      </c>
      <c r="K34">
        <f>G34-J34</f>
        <v>366.72</v>
      </c>
    </row>
    <row r="35" spans="1:11" x14ac:dyDescent="0.25">
      <c r="A35" s="2">
        <v>317</v>
      </c>
      <c r="B35" s="2" t="s">
        <v>7</v>
      </c>
      <c r="C35" s="3">
        <v>41892</v>
      </c>
      <c r="D35" s="2" t="s">
        <v>26</v>
      </c>
      <c r="E35" s="2" t="s">
        <v>27</v>
      </c>
      <c r="F35">
        <v>129.47999999999999</v>
      </c>
      <c r="K35">
        <f>F35-J35</f>
        <v>129.47999999999999</v>
      </c>
    </row>
    <row r="36" spans="1:11" x14ac:dyDescent="0.25">
      <c r="A36" s="2">
        <v>317</v>
      </c>
      <c r="B36" s="2" t="s">
        <v>7</v>
      </c>
      <c r="C36" s="3">
        <v>41892</v>
      </c>
      <c r="D36" s="2">
        <v>445717</v>
      </c>
      <c r="E36" s="2" t="s">
        <v>27</v>
      </c>
      <c r="G36">
        <v>21.58</v>
      </c>
      <c r="K36">
        <f>G36-J36</f>
        <v>21.58</v>
      </c>
    </row>
    <row r="37" spans="1:11" x14ac:dyDescent="0.25">
      <c r="A37" s="2">
        <v>317</v>
      </c>
      <c r="B37" s="2" t="s">
        <v>7</v>
      </c>
      <c r="C37" s="3">
        <v>41892</v>
      </c>
      <c r="D37" s="2">
        <v>707000</v>
      </c>
      <c r="E37" s="2" t="s">
        <v>27</v>
      </c>
      <c r="G37">
        <v>107.9</v>
      </c>
      <c r="K37">
        <f>G37-J37</f>
        <v>107.9</v>
      </c>
    </row>
    <row r="38" spans="1:11" x14ac:dyDescent="0.25">
      <c r="A38" s="16">
        <v>318</v>
      </c>
      <c r="B38" s="16" t="s">
        <v>7</v>
      </c>
      <c r="C38" s="17">
        <v>41901</v>
      </c>
      <c r="D38" s="16" t="s">
        <v>28</v>
      </c>
      <c r="E38" s="16" t="s">
        <v>29</v>
      </c>
      <c r="F38" s="18">
        <v>8552.17</v>
      </c>
      <c r="G38" s="18"/>
      <c r="H38" s="16" t="s">
        <v>56</v>
      </c>
      <c r="I38" s="16">
        <v>12121</v>
      </c>
      <c r="J38" s="18">
        <f>+F38</f>
        <v>8552.17</v>
      </c>
      <c r="K38" s="18"/>
    </row>
    <row r="39" spans="1:11" x14ac:dyDescent="0.25">
      <c r="A39" s="16">
        <v>318</v>
      </c>
      <c r="B39" s="16" t="s">
        <v>7</v>
      </c>
      <c r="C39" s="17">
        <v>41901</v>
      </c>
      <c r="D39" s="16">
        <v>445717</v>
      </c>
      <c r="E39" s="16" t="s">
        <v>29</v>
      </c>
      <c r="F39" s="18"/>
      <c r="G39" s="18">
        <v>1425.36</v>
      </c>
      <c r="H39" s="16" t="s">
        <v>56</v>
      </c>
      <c r="I39" s="16">
        <v>12121</v>
      </c>
      <c r="J39" s="18">
        <f>+G39</f>
        <v>1425.36</v>
      </c>
      <c r="K39" s="18"/>
    </row>
    <row r="40" spans="1:11" x14ac:dyDescent="0.25">
      <c r="A40" s="16">
        <v>318</v>
      </c>
      <c r="B40" s="16" t="s">
        <v>7</v>
      </c>
      <c r="C40" s="17">
        <v>41901</v>
      </c>
      <c r="D40" s="16">
        <v>707000</v>
      </c>
      <c r="E40" s="16" t="s">
        <v>29</v>
      </c>
      <c r="F40" s="18"/>
      <c r="G40" s="18">
        <v>7126.81</v>
      </c>
      <c r="H40" s="16" t="s">
        <v>56</v>
      </c>
      <c r="I40" s="16">
        <v>12121</v>
      </c>
      <c r="J40" s="18">
        <f>+G40</f>
        <v>7126.81</v>
      </c>
      <c r="K40" s="18"/>
    </row>
    <row r="41" spans="1:11" x14ac:dyDescent="0.25">
      <c r="A41" s="2">
        <v>324</v>
      </c>
      <c r="B41" s="2" t="s">
        <v>7</v>
      </c>
      <c r="C41" s="3">
        <v>41907</v>
      </c>
      <c r="D41" s="2" t="s">
        <v>14</v>
      </c>
      <c r="E41" s="2" t="s">
        <v>30</v>
      </c>
      <c r="F41">
        <v>114.15</v>
      </c>
      <c r="K41">
        <f>F41-J41</f>
        <v>114.15</v>
      </c>
    </row>
    <row r="42" spans="1:11" x14ac:dyDescent="0.25">
      <c r="A42" s="2">
        <v>324</v>
      </c>
      <c r="B42" s="2" t="s">
        <v>7</v>
      </c>
      <c r="C42" s="3">
        <v>41907</v>
      </c>
      <c r="D42" s="2">
        <v>445717</v>
      </c>
      <c r="E42" s="2" t="s">
        <v>30</v>
      </c>
      <c r="G42">
        <v>19.02</v>
      </c>
      <c r="K42">
        <f>G42-J42</f>
        <v>19.02</v>
      </c>
    </row>
    <row r="43" spans="1:11" x14ac:dyDescent="0.25">
      <c r="A43" s="2">
        <v>324</v>
      </c>
      <c r="B43" s="2" t="s">
        <v>7</v>
      </c>
      <c r="C43" s="3">
        <v>41907</v>
      </c>
      <c r="D43" s="2">
        <v>706000</v>
      </c>
      <c r="E43" s="2" t="s">
        <v>30</v>
      </c>
      <c r="G43">
        <v>95.13</v>
      </c>
      <c r="K43">
        <f>G43-J43</f>
        <v>95.13</v>
      </c>
    </row>
    <row r="44" spans="1:11" x14ac:dyDescent="0.25">
      <c r="A44" s="2">
        <v>327</v>
      </c>
      <c r="B44" s="2" t="s">
        <v>7</v>
      </c>
      <c r="C44" s="3">
        <v>41907</v>
      </c>
      <c r="D44" s="2" t="s">
        <v>16</v>
      </c>
      <c r="E44" s="2" t="s">
        <v>31</v>
      </c>
      <c r="F44">
        <v>190.76</v>
      </c>
      <c r="K44">
        <f>F44-J44</f>
        <v>190.76</v>
      </c>
    </row>
    <row r="45" spans="1:11" x14ac:dyDescent="0.25">
      <c r="A45" s="2">
        <v>327</v>
      </c>
      <c r="B45" s="2" t="s">
        <v>7</v>
      </c>
      <c r="C45" s="3">
        <v>41907</v>
      </c>
      <c r="D45" s="2">
        <v>445717</v>
      </c>
      <c r="E45" s="2" t="s">
        <v>31</v>
      </c>
      <c r="G45">
        <v>31.79</v>
      </c>
      <c r="K45">
        <f>G45-J45</f>
        <v>31.79</v>
      </c>
    </row>
    <row r="46" spans="1:11" x14ac:dyDescent="0.25">
      <c r="A46" s="2">
        <v>327</v>
      </c>
      <c r="B46" s="2" t="s">
        <v>7</v>
      </c>
      <c r="C46" s="3">
        <v>41907</v>
      </c>
      <c r="D46" s="2">
        <v>706000</v>
      </c>
      <c r="E46" s="2" t="s">
        <v>31</v>
      </c>
      <c r="G46">
        <v>158.97</v>
      </c>
      <c r="K46">
        <f>G46-J46</f>
        <v>158.97</v>
      </c>
    </row>
    <row r="47" spans="1:11" x14ac:dyDescent="0.25">
      <c r="A47" s="16">
        <v>328</v>
      </c>
      <c r="B47" s="16" t="s">
        <v>7</v>
      </c>
      <c r="C47" s="17">
        <v>41907</v>
      </c>
      <c r="D47" s="16" t="s">
        <v>20</v>
      </c>
      <c r="E47" s="16" t="s">
        <v>32</v>
      </c>
      <c r="F47" s="18">
        <v>35.799999999999997</v>
      </c>
      <c r="G47" s="18"/>
      <c r="H47" s="16" t="s">
        <v>56</v>
      </c>
      <c r="I47" s="16">
        <v>12121</v>
      </c>
      <c r="J47" s="18">
        <f>+F47</f>
        <v>35.799999999999997</v>
      </c>
      <c r="K47" s="18"/>
    </row>
    <row r="48" spans="1:11" x14ac:dyDescent="0.25">
      <c r="A48" s="16">
        <v>328</v>
      </c>
      <c r="B48" s="16" t="s">
        <v>7</v>
      </c>
      <c r="C48" s="17">
        <v>41907</v>
      </c>
      <c r="D48" s="16">
        <v>445717</v>
      </c>
      <c r="E48" s="16" t="s">
        <v>32</v>
      </c>
      <c r="F48" s="18"/>
      <c r="G48" s="18">
        <v>5.97</v>
      </c>
      <c r="H48" s="16" t="s">
        <v>56</v>
      </c>
      <c r="I48" s="16">
        <v>12121</v>
      </c>
      <c r="J48" s="18">
        <f>+G48</f>
        <v>5.97</v>
      </c>
      <c r="K48" s="18"/>
    </row>
    <row r="49" spans="1:11" x14ac:dyDescent="0.25">
      <c r="A49" s="16">
        <v>328</v>
      </c>
      <c r="B49" s="16" t="s">
        <v>7</v>
      </c>
      <c r="C49" s="17">
        <v>41907</v>
      </c>
      <c r="D49" s="16">
        <v>706000</v>
      </c>
      <c r="E49" s="16" t="s">
        <v>32</v>
      </c>
      <c r="F49" s="18"/>
      <c r="G49" s="18">
        <v>29.83</v>
      </c>
      <c r="H49" s="16" t="s">
        <v>56</v>
      </c>
      <c r="I49" s="16">
        <v>12121</v>
      </c>
      <c r="J49" s="18">
        <f>+G49</f>
        <v>29.83</v>
      </c>
      <c r="K49" s="18"/>
    </row>
    <row r="50" spans="1:11" x14ac:dyDescent="0.25">
      <c r="A50" s="2">
        <v>329</v>
      </c>
      <c r="B50" s="2" t="s">
        <v>7</v>
      </c>
      <c r="C50" s="3">
        <v>41907</v>
      </c>
      <c r="D50" s="2" t="s">
        <v>23</v>
      </c>
      <c r="E50" s="2" t="s">
        <v>33</v>
      </c>
      <c r="F50">
        <v>523.44000000000005</v>
      </c>
      <c r="K50">
        <f>F50-J50</f>
        <v>523.44000000000005</v>
      </c>
    </row>
    <row r="51" spans="1:11" x14ac:dyDescent="0.25">
      <c r="A51" s="2">
        <v>329</v>
      </c>
      <c r="B51" s="2" t="s">
        <v>7</v>
      </c>
      <c r="C51" s="3">
        <v>41907</v>
      </c>
      <c r="D51" s="2">
        <v>445717</v>
      </c>
      <c r="E51" s="2" t="s">
        <v>33</v>
      </c>
      <c r="G51">
        <v>87.24</v>
      </c>
      <c r="K51">
        <f>G51-J51</f>
        <v>87.24</v>
      </c>
    </row>
    <row r="52" spans="1:11" x14ac:dyDescent="0.25">
      <c r="A52" s="2">
        <v>329</v>
      </c>
      <c r="B52" s="2" t="s">
        <v>7</v>
      </c>
      <c r="C52" s="3">
        <v>41907</v>
      </c>
      <c r="D52" s="2">
        <v>707000</v>
      </c>
      <c r="E52" s="2" t="s">
        <v>33</v>
      </c>
      <c r="G52">
        <v>436.2</v>
      </c>
      <c r="K52">
        <f>G52-J52</f>
        <v>436.2</v>
      </c>
    </row>
    <row r="53" spans="1:11" x14ac:dyDescent="0.25">
      <c r="A53" s="2">
        <v>332</v>
      </c>
      <c r="B53" s="2" t="s">
        <v>7</v>
      </c>
      <c r="C53" s="3">
        <v>41911</v>
      </c>
      <c r="D53" s="2" t="s">
        <v>34</v>
      </c>
      <c r="E53" s="2" t="s">
        <v>35</v>
      </c>
      <c r="F53">
        <v>291.83999999999997</v>
      </c>
      <c r="K53">
        <f>F53-J53</f>
        <v>291.83999999999997</v>
      </c>
    </row>
    <row r="54" spans="1:11" x14ac:dyDescent="0.25">
      <c r="A54" s="2">
        <v>332</v>
      </c>
      <c r="B54" s="2" t="s">
        <v>7</v>
      </c>
      <c r="C54" s="3">
        <v>41911</v>
      </c>
      <c r="D54" s="2">
        <v>445717</v>
      </c>
      <c r="E54" s="2" t="s">
        <v>35</v>
      </c>
      <c r="G54">
        <v>48.64</v>
      </c>
      <c r="K54">
        <f>G54-J54</f>
        <v>48.64</v>
      </c>
    </row>
    <row r="55" spans="1:11" x14ac:dyDescent="0.25">
      <c r="A55" s="2">
        <v>332</v>
      </c>
      <c r="B55" s="2" t="s">
        <v>7</v>
      </c>
      <c r="C55" s="3">
        <v>41911</v>
      </c>
      <c r="D55" s="2">
        <v>707000</v>
      </c>
      <c r="E55" s="2" t="s">
        <v>35</v>
      </c>
      <c r="G55">
        <v>243.2</v>
      </c>
      <c r="K55">
        <f>G55-J55</f>
        <v>243.2</v>
      </c>
    </row>
    <row r="56" spans="1:11" x14ac:dyDescent="0.25">
      <c r="A56" s="2">
        <v>347</v>
      </c>
      <c r="B56" s="2" t="s">
        <v>7</v>
      </c>
      <c r="C56" s="3">
        <v>41925</v>
      </c>
      <c r="D56" s="2" t="s">
        <v>10</v>
      </c>
      <c r="E56" s="2" t="s">
        <v>36</v>
      </c>
      <c r="F56">
        <v>240.5</v>
      </c>
      <c r="K56">
        <f>F56-J56</f>
        <v>240.5</v>
      </c>
    </row>
    <row r="57" spans="1:11" x14ac:dyDescent="0.25">
      <c r="A57" s="2">
        <v>347</v>
      </c>
      <c r="B57" s="2" t="s">
        <v>7</v>
      </c>
      <c r="C57" s="3">
        <v>41925</v>
      </c>
      <c r="D57" s="2">
        <v>445717</v>
      </c>
      <c r="E57" s="2" t="s">
        <v>36</v>
      </c>
      <c r="G57">
        <v>40.08</v>
      </c>
      <c r="K57">
        <f>G57-J57</f>
        <v>40.08</v>
      </c>
    </row>
    <row r="58" spans="1:11" x14ac:dyDescent="0.25">
      <c r="A58" s="2">
        <v>347</v>
      </c>
      <c r="B58" s="2" t="s">
        <v>7</v>
      </c>
      <c r="C58" s="3">
        <v>41925</v>
      </c>
      <c r="D58" s="2">
        <v>708000</v>
      </c>
      <c r="E58" s="2" t="s">
        <v>36</v>
      </c>
      <c r="G58">
        <v>200.42</v>
      </c>
      <c r="K58">
        <f>G58-J58</f>
        <v>200.42</v>
      </c>
    </row>
    <row r="59" spans="1:11" x14ac:dyDescent="0.25">
      <c r="A59" s="2">
        <v>367</v>
      </c>
      <c r="B59" s="2" t="s">
        <v>7</v>
      </c>
      <c r="C59" s="3">
        <v>41947</v>
      </c>
      <c r="D59" s="2" t="s">
        <v>23</v>
      </c>
      <c r="E59" s="2" t="s">
        <v>37</v>
      </c>
      <c r="F59">
        <v>64.36</v>
      </c>
      <c r="K59">
        <f>F59-J59</f>
        <v>64.36</v>
      </c>
    </row>
    <row r="60" spans="1:11" x14ac:dyDescent="0.25">
      <c r="A60" s="2">
        <v>367</v>
      </c>
      <c r="B60" s="2" t="s">
        <v>7</v>
      </c>
      <c r="C60" s="3">
        <v>41947</v>
      </c>
      <c r="D60" s="2">
        <v>445717</v>
      </c>
      <c r="E60" s="2" t="s">
        <v>37</v>
      </c>
      <c r="G60">
        <v>10.73</v>
      </c>
      <c r="K60">
        <f>G60-J60</f>
        <v>10.73</v>
      </c>
    </row>
    <row r="61" spans="1:11" x14ac:dyDescent="0.25">
      <c r="A61" s="2">
        <v>367</v>
      </c>
      <c r="B61" s="2" t="s">
        <v>7</v>
      </c>
      <c r="C61" s="3">
        <v>41947</v>
      </c>
      <c r="D61" s="2">
        <v>706000</v>
      </c>
      <c r="E61" s="2" t="s">
        <v>37</v>
      </c>
      <c r="G61">
        <v>53.63</v>
      </c>
      <c r="K61">
        <f>G61-J61</f>
        <v>53.63</v>
      </c>
    </row>
    <row r="62" spans="1:11" x14ac:dyDescent="0.25">
      <c r="A62" s="2">
        <v>368</v>
      </c>
      <c r="B62" s="2" t="s">
        <v>7</v>
      </c>
      <c r="C62" s="3">
        <v>41947</v>
      </c>
      <c r="D62" s="2" t="s">
        <v>23</v>
      </c>
      <c r="E62" s="2" t="s">
        <v>38</v>
      </c>
      <c r="F62">
        <v>169.2</v>
      </c>
      <c r="K62">
        <f>F62-J62</f>
        <v>169.2</v>
      </c>
    </row>
    <row r="63" spans="1:11" x14ac:dyDescent="0.25">
      <c r="A63" s="2">
        <v>368</v>
      </c>
      <c r="B63" s="2" t="s">
        <v>7</v>
      </c>
      <c r="C63" s="3">
        <v>41947</v>
      </c>
      <c r="D63" s="2">
        <v>445717</v>
      </c>
      <c r="E63" s="2" t="s">
        <v>38</v>
      </c>
      <c r="G63">
        <v>28.2</v>
      </c>
      <c r="K63">
        <f>G63-J63</f>
        <v>28.2</v>
      </c>
    </row>
    <row r="64" spans="1:11" x14ac:dyDescent="0.25">
      <c r="A64" s="2">
        <v>368</v>
      </c>
      <c r="B64" s="2" t="s">
        <v>7</v>
      </c>
      <c r="C64" s="3">
        <v>41947</v>
      </c>
      <c r="D64" s="2">
        <v>706000</v>
      </c>
      <c r="E64" s="2" t="s">
        <v>38</v>
      </c>
      <c r="G64">
        <v>141</v>
      </c>
      <c r="K64">
        <f>G64-J64</f>
        <v>141</v>
      </c>
    </row>
    <row r="65" spans="1:11" x14ac:dyDescent="0.25">
      <c r="A65" s="2">
        <v>369</v>
      </c>
      <c r="B65" s="2" t="s">
        <v>7</v>
      </c>
      <c r="C65" s="3">
        <v>41947</v>
      </c>
      <c r="D65" s="2" t="s">
        <v>14</v>
      </c>
      <c r="E65" s="2" t="s">
        <v>39</v>
      </c>
      <c r="F65">
        <v>107.09</v>
      </c>
      <c r="K65">
        <f>F65-J65</f>
        <v>107.09</v>
      </c>
    </row>
    <row r="66" spans="1:11" x14ac:dyDescent="0.25">
      <c r="A66" s="2">
        <v>369</v>
      </c>
      <c r="B66" s="2" t="s">
        <v>7</v>
      </c>
      <c r="C66" s="3">
        <v>41947</v>
      </c>
      <c r="D66" s="2">
        <v>445717</v>
      </c>
      <c r="E66" s="2" t="s">
        <v>39</v>
      </c>
      <c r="G66">
        <v>17.850000000000001</v>
      </c>
      <c r="K66">
        <f>G66-J66</f>
        <v>17.850000000000001</v>
      </c>
    </row>
    <row r="67" spans="1:11" x14ac:dyDescent="0.25">
      <c r="A67" s="2">
        <v>369</v>
      </c>
      <c r="B67" s="2" t="s">
        <v>7</v>
      </c>
      <c r="C67" s="3">
        <v>41947</v>
      </c>
      <c r="D67" s="2">
        <v>706000</v>
      </c>
      <c r="E67" s="2" t="s">
        <v>39</v>
      </c>
      <c r="G67">
        <v>89.24</v>
      </c>
      <c r="K67">
        <f>G67-J67</f>
        <v>89.24</v>
      </c>
    </row>
    <row r="68" spans="1:11" x14ac:dyDescent="0.25">
      <c r="A68" s="2">
        <v>370</v>
      </c>
      <c r="B68" s="2" t="s">
        <v>7</v>
      </c>
      <c r="C68" s="3">
        <v>41947</v>
      </c>
      <c r="D68" s="2" t="s">
        <v>16</v>
      </c>
      <c r="E68" s="2" t="s">
        <v>40</v>
      </c>
      <c r="F68">
        <v>234</v>
      </c>
      <c r="K68">
        <f>F68-J68</f>
        <v>234</v>
      </c>
    </row>
    <row r="69" spans="1:11" x14ac:dyDescent="0.25">
      <c r="A69" s="2">
        <v>370</v>
      </c>
      <c r="B69" s="2" t="s">
        <v>7</v>
      </c>
      <c r="C69" s="3">
        <v>41947</v>
      </c>
      <c r="D69" s="2">
        <v>445717</v>
      </c>
      <c r="E69" s="2" t="s">
        <v>40</v>
      </c>
      <c r="G69">
        <v>39</v>
      </c>
      <c r="K69">
        <f>G69-J69</f>
        <v>39</v>
      </c>
    </row>
    <row r="70" spans="1:11" x14ac:dyDescent="0.25">
      <c r="A70" s="2">
        <v>370</v>
      </c>
      <c r="B70" s="2" t="s">
        <v>7</v>
      </c>
      <c r="C70" s="3">
        <v>41947</v>
      </c>
      <c r="D70" s="2">
        <v>706000</v>
      </c>
      <c r="E70" s="2" t="s">
        <v>40</v>
      </c>
      <c r="G70">
        <v>195</v>
      </c>
      <c r="K70">
        <f>G70-J70</f>
        <v>195</v>
      </c>
    </row>
    <row r="71" spans="1:11" x14ac:dyDescent="0.25">
      <c r="A71" s="16">
        <v>371</v>
      </c>
      <c r="B71" s="16" t="s">
        <v>7</v>
      </c>
      <c r="C71" s="17">
        <v>41947</v>
      </c>
      <c r="D71" s="16" t="s">
        <v>20</v>
      </c>
      <c r="E71" s="16" t="s">
        <v>41</v>
      </c>
      <c r="F71" s="18">
        <v>54</v>
      </c>
      <c r="G71" s="18"/>
      <c r="H71" s="16" t="s">
        <v>56</v>
      </c>
      <c r="I71" s="16">
        <v>12121</v>
      </c>
      <c r="J71" s="18">
        <f>+F71</f>
        <v>54</v>
      </c>
      <c r="K71" s="18"/>
    </row>
    <row r="72" spans="1:11" x14ac:dyDescent="0.25">
      <c r="A72" s="16">
        <v>371</v>
      </c>
      <c r="B72" s="16" t="s">
        <v>7</v>
      </c>
      <c r="C72" s="17">
        <v>41947</v>
      </c>
      <c r="D72" s="16">
        <v>445717</v>
      </c>
      <c r="E72" s="16" t="s">
        <v>41</v>
      </c>
      <c r="F72" s="18"/>
      <c r="G72" s="18">
        <v>9</v>
      </c>
      <c r="H72" s="16" t="s">
        <v>56</v>
      </c>
      <c r="I72" s="16">
        <v>12121</v>
      </c>
      <c r="J72" s="18">
        <f>+G72</f>
        <v>9</v>
      </c>
      <c r="K72" s="18"/>
    </row>
    <row r="73" spans="1:11" x14ac:dyDescent="0.25">
      <c r="A73" s="16">
        <v>371</v>
      </c>
      <c r="B73" s="16" t="s">
        <v>7</v>
      </c>
      <c r="C73" s="17">
        <v>41947</v>
      </c>
      <c r="D73" s="16">
        <v>706000</v>
      </c>
      <c r="E73" s="16" t="s">
        <v>41</v>
      </c>
      <c r="F73" s="18"/>
      <c r="G73" s="18">
        <v>45</v>
      </c>
      <c r="H73" s="16" t="s">
        <v>56</v>
      </c>
      <c r="I73" s="16">
        <v>12121</v>
      </c>
      <c r="J73" s="18">
        <f>+G73</f>
        <v>45</v>
      </c>
      <c r="K73" s="18"/>
    </row>
    <row r="74" spans="1:11" x14ac:dyDescent="0.25">
      <c r="A74" s="2">
        <v>377</v>
      </c>
      <c r="B74" s="2" t="s">
        <v>7</v>
      </c>
      <c r="C74" s="3">
        <v>41955</v>
      </c>
      <c r="D74" s="2" t="s">
        <v>10</v>
      </c>
      <c r="E74" s="2" t="s">
        <v>42</v>
      </c>
      <c r="F74">
        <v>263.87</v>
      </c>
      <c r="K74">
        <f>F74-J74</f>
        <v>263.87</v>
      </c>
    </row>
    <row r="75" spans="1:11" x14ac:dyDescent="0.25">
      <c r="A75" s="2">
        <v>377</v>
      </c>
      <c r="B75" s="2" t="s">
        <v>7</v>
      </c>
      <c r="C75" s="3">
        <v>41955</v>
      </c>
      <c r="D75" s="2">
        <v>445717</v>
      </c>
      <c r="E75" s="2" t="s">
        <v>42</v>
      </c>
      <c r="G75">
        <v>43.98</v>
      </c>
      <c r="K75">
        <f>G75-J75</f>
        <v>43.98</v>
      </c>
    </row>
    <row r="76" spans="1:11" x14ac:dyDescent="0.25">
      <c r="A76" s="2">
        <v>377</v>
      </c>
      <c r="B76" s="2" t="s">
        <v>7</v>
      </c>
      <c r="C76" s="3">
        <v>41955</v>
      </c>
      <c r="D76" s="2">
        <v>708000</v>
      </c>
      <c r="E76" s="2" t="s">
        <v>42</v>
      </c>
      <c r="G76">
        <v>219.89</v>
      </c>
      <c r="K76">
        <f>G76-J76</f>
        <v>219.89</v>
      </c>
    </row>
    <row r="77" spans="1:11" x14ac:dyDescent="0.25">
      <c r="A77" s="16">
        <v>407</v>
      </c>
      <c r="B77" s="16" t="s">
        <v>7</v>
      </c>
      <c r="C77" s="17">
        <v>41957</v>
      </c>
      <c r="D77" s="16" t="s">
        <v>28</v>
      </c>
      <c r="E77" s="16" t="s">
        <v>43</v>
      </c>
      <c r="F77" s="18">
        <v>149.12</v>
      </c>
      <c r="G77" s="18"/>
      <c r="H77" s="16" t="s">
        <v>56</v>
      </c>
      <c r="I77" s="16">
        <v>12121</v>
      </c>
      <c r="J77" s="18">
        <f>+F77</f>
        <v>149.12</v>
      </c>
      <c r="K77" s="18"/>
    </row>
    <row r="78" spans="1:11" x14ac:dyDescent="0.25">
      <c r="A78" s="16">
        <v>407</v>
      </c>
      <c r="B78" s="16" t="s">
        <v>7</v>
      </c>
      <c r="C78" s="17">
        <v>41957</v>
      </c>
      <c r="D78" s="16">
        <v>445717</v>
      </c>
      <c r="E78" s="16" t="s">
        <v>43</v>
      </c>
      <c r="F78" s="18"/>
      <c r="G78" s="18">
        <v>24.85</v>
      </c>
      <c r="H78" s="16" t="s">
        <v>56</v>
      </c>
      <c r="I78" s="16">
        <v>12121</v>
      </c>
      <c r="J78" s="18">
        <f>+G78</f>
        <v>24.85</v>
      </c>
      <c r="K78" s="18"/>
    </row>
    <row r="79" spans="1:11" x14ac:dyDescent="0.25">
      <c r="A79" s="16">
        <v>407</v>
      </c>
      <c r="B79" s="16" t="s">
        <v>7</v>
      </c>
      <c r="C79" s="17">
        <v>41957</v>
      </c>
      <c r="D79" s="16">
        <v>706000</v>
      </c>
      <c r="E79" s="16" t="s">
        <v>43</v>
      </c>
      <c r="F79" s="18"/>
      <c r="G79" s="18">
        <v>124.27</v>
      </c>
      <c r="H79" s="16" t="s">
        <v>56</v>
      </c>
      <c r="I79" s="16">
        <v>12121</v>
      </c>
      <c r="J79" s="18">
        <f>+G79</f>
        <v>124.27</v>
      </c>
      <c r="K79" s="18"/>
    </row>
    <row r="80" spans="1:11" x14ac:dyDescent="0.25">
      <c r="A80" s="2">
        <v>387</v>
      </c>
      <c r="B80" s="2" t="s">
        <v>7</v>
      </c>
      <c r="C80" s="3">
        <v>41961</v>
      </c>
      <c r="D80" s="2" t="s">
        <v>44</v>
      </c>
      <c r="E80" s="2" t="s">
        <v>45</v>
      </c>
      <c r="F80">
        <v>438</v>
      </c>
      <c r="J80">
        <f>+J81+J82</f>
        <v>384</v>
      </c>
      <c r="K80">
        <f>F80-J80</f>
        <v>54</v>
      </c>
    </row>
    <row r="81" spans="1:11" x14ac:dyDescent="0.25">
      <c r="A81" s="2">
        <v>387</v>
      </c>
      <c r="B81" s="2" t="s">
        <v>7</v>
      </c>
      <c r="C81" s="3">
        <v>41961</v>
      </c>
      <c r="D81" s="2">
        <v>445717</v>
      </c>
      <c r="E81" s="2" t="s">
        <v>45</v>
      </c>
      <c r="G81">
        <v>73</v>
      </c>
      <c r="J81">
        <f>+J82*20%</f>
        <v>64</v>
      </c>
      <c r="K81">
        <f>G81-J81</f>
        <v>9</v>
      </c>
    </row>
    <row r="82" spans="1:11" x14ac:dyDescent="0.25">
      <c r="A82" s="2">
        <v>387</v>
      </c>
      <c r="B82" s="2" t="s">
        <v>7</v>
      </c>
      <c r="C82" s="3">
        <v>41961</v>
      </c>
      <c r="D82" s="2">
        <v>707000</v>
      </c>
      <c r="E82" s="2" t="s">
        <v>45</v>
      </c>
      <c r="G82">
        <v>365</v>
      </c>
      <c r="J82">
        <v>320</v>
      </c>
      <c r="K82">
        <f>G82-J82</f>
        <v>45</v>
      </c>
    </row>
    <row r="83" spans="1:11" x14ac:dyDescent="0.25">
      <c r="A83" s="16">
        <v>389</v>
      </c>
      <c r="B83" s="16" t="s">
        <v>7</v>
      </c>
      <c r="C83" s="17">
        <v>41962</v>
      </c>
      <c r="D83" s="16" t="s">
        <v>46</v>
      </c>
      <c r="E83" s="16" t="s">
        <v>47</v>
      </c>
      <c r="F83" s="18">
        <v>12521.74</v>
      </c>
      <c r="G83" s="18"/>
      <c r="H83" s="16" t="s">
        <v>56</v>
      </c>
      <c r="I83" s="16">
        <v>12174</v>
      </c>
      <c r="J83" s="18">
        <f>+F83</f>
        <v>12521.74</v>
      </c>
      <c r="K83" s="18"/>
    </row>
    <row r="84" spans="1:11" x14ac:dyDescent="0.25">
      <c r="A84" s="16">
        <v>389</v>
      </c>
      <c r="B84" s="16" t="s">
        <v>7</v>
      </c>
      <c r="C84" s="17">
        <v>41962</v>
      </c>
      <c r="D84" s="16">
        <v>445717</v>
      </c>
      <c r="E84" s="16" t="s">
        <v>47</v>
      </c>
      <c r="F84" s="18"/>
      <c r="G84" s="18">
        <v>2086.96</v>
      </c>
      <c r="H84" s="16" t="s">
        <v>56</v>
      </c>
      <c r="I84" s="16">
        <v>12174</v>
      </c>
      <c r="J84" s="18">
        <f>+G84</f>
        <v>2086.96</v>
      </c>
      <c r="K84" s="18"/>
    </row>
    <row r="85" spans="1:11" x14ac:dyDescent="0.25">
      <c r="A85" s="16">
        <v>389</v>
      </c>
      <c r="B85" s="16" t="s">
        <v>7</v>
      </c>
      <c r="C85" s="17">
        <v>41962</v>
      </c>
      <c r="D85" s="16">
        <v>707000</v>
      </c>
      <c r="E85" s="16" t="s">
        <v>47</v>
      </c>
      <c r="F85" s="18"/>
      <c r="G85" s="18">
        <v>10434.780000000001</v>
      </c>
      <c r="H85" s="16" t="s">
        <v>56</v>
      </c>
      <c r="I85" s="16">
        <v>12174</v>
      </c>
      <c r="J85" s="18">
        <f>+G85</f>
        <v>10434.780000000001</v>
      </c>
      <c r="K85" s="18"/>
    </row>
    <row r="86" spans="1:11" x14ac:dyDescent="0.25">
      <c r="A86" s="16">
        <v>404</v>
      </c>
      <c r="B86" s="16" t="s">
        <v>7</v>
      </c>
      <c r="C86" s="17">
        <v>41974</v>
      </c>
      <c r="D86" s="16" t="s">
        <v>48</v>
      </c>
      <c r="E86" s="16" t="s">
        <v>49</v>
      </c>
      <c r="F86" s="18">
        <v>6106.49</v>
      </c>
      <c r="G86" s="18"/>
      <c r="H86" s="16" t="s">
        <v>56</v>
      </c>
      <c r="I86" s="16">
        <v>12121</v>
      </c>
      <c r="J86" s="18">
        <f>+F86</f>
        <v>6106.49</v>
      </c>
      <c r="K86" s="18"/>
    </row>
    <row r="87" spans="1:11" x14ac:dyDescent="0.25">
      <c r="A87" s="16">
        <v>404</v>
      </c>
      <c r="B87" s="16" t="s">
        <v>7</v>
      </c>
      <c r="C87" s="17">
        <v>41974</v>
      </c>
      <c r="D87" s="16">
        <v>445717</v>
      </c>
      <c r="E87" s="16" t="s">
        <v>49</v>
      </c>
      <c r="F87" s="18"/>
      <c r="G87" s="18">
        <v>1017.75</v>
      </c>
      <c r="H87" s="16" t="s">
        <v>56</v>
      </c>
      <c r="I87" s="16">
        <v>12121</v>
      </c>
      <c r="J87" s="18">
        <f>+G87</f>
        <v>1017.75</v>
      </c>
      <c r="K87" s="18"/>
    </row>
    <row r="88" spans="1:11" x14ac:dyDescent="0.25">
      <c r="A88" s="16">
        <v>404</v>
      </c>
      <c r="B88" s="16" t="s">
        <v>7</v>
      </c>
      <c r="C88" s="17">
        <v>41974</v>
      </c>
      <c r="D88" s="16">
        <v>707000</v>
      </c>
      <c r="E88" s="16" t="s">
        <v>49</v>
      </c>
      <c r="F88" s="18"/>
      <c r="G88" s="18">
        <v>5088.74</v>
      </c>
      <c r="H88" s="16" t="s">
        <v>56</v>
      </c>
      <c r="I88" s="16">
        <v>12121</v>
      </c>
      <c r="J88" s="18">
        <f>+G88</f>
        <v>5088.74</v>
      </c>
      <c r="K88" s="18"/>
    </row>
    <row r="89" spans="1:11" x14ac:dyDescent="0.25">
      <c r="A89" s="2">
        <v>416</v>
      </c>
      <c r="B89" s="2" t="s">
        <v>7</v>
      </c>
      <c r="C89" s="3">
        <v>41981</v>
      </c>
      <c r="D89" s="2" t="s">
        <v>10</v>
      </c>
      <c r="E89" s="2" t="s">
        <v>50</v>
      </c>
      <c r="F89">
        <v>318.77999999999997</v>
      </c>
      <c r="K89">
        <f>F89-J89</f>
        <v>318.77999999999997</v>
      </c>
    </row>
    <row r="90" spans="1:11" x14ac:dyDescent="0.25">
      <c r="A90" s="2">
        <v>416</v>
      </c>
      <c r="B90" s="2" t="s">
        <v>7</v>
      </c>
      <c r="C90" s="3">
        <v>41981</v>
      </c>
      <c r="D90" s="2">
        <v>445717</v>
      </c>
      <c r="E90" s="2" t="s">
        <v>50</v>
      </c>
      <c r="G90">
        <v>53.13</v>
      </c>
      <c r="K90">
        <f>G90-J90</f>
        <v>53.13</v>
      </c>
    </row>
    <row r="91" spans="1:11" x14ac:dyDescent="0.25">
      <c r="A91" s="2">
        <v>416</v>
      </c>
      <c r="B91" s="2" t="s">
        <v>7</v>
      </c>
      <c r="C91" s="3">
        <v>41981</v>
      </c>
      <c r="D91" s="2">
        <v>708000</v>
      </c>
      <c r="E91" s="2" t="s">
        <v>50</v>
      </c>
      <c r="G91">
        <v>265.64999999999998</v>
      </c>
      <c r="K91">
        <f>G91-J91</f>
        <v>265.64999999999998</v>
      </c>
    </row>
    <row r="92" spans="1:11" x14ac:dyDescent="0.25">
      <c r="A92" s="16">
        <v>455</v>
      </c>
      <c r="B92" s="16" t="s">
        <v>7</v>
      </c>
      <c r="C92" s="17">
        <v>41991</v>
      </c>
      <c r="D92" s="16" t="s">
        <v>28</v>
      </c>
      <c r="E92" s="16" t="s">
        <v>51</v>
      </c>
      <c r="F92" s="18">
        <v>102</v>
      </c>
      <c r="G92" s="18"/>
      <c r="H92" s="16" t="s">
        <v>56</v>
      </c>
      <c r="I92" s="16">
        <v>12121</v>
      </c>
      <c r="J92" s="18">
        <f>+F92</f>
        <v>102</v>
      </c>
      <c r="K92" s="18"/>
    </row>
    <row r="93" spans="1:11" x14ac:dyDescent="0.25">
      <c r="A93" s="16">
        <v>455</v>
      </c>
      <c r="B93" s="16" t="s">
        <v>7</v>
      </c>
      <c r="C93" s="17">
        <v>41991</v>
      </c>
      <c r="D93" s="16">
        <v>445717</v>
      </c>
      <c r="E93" s="16" t="s">
        <v>51</v>
      </c>
      <c r="F93" s="18"/>
      <c r="G93" s="18">
        <v>17</v>
      </c>
      <c r="H93" s="16" t="s">
        <v>56</v>
      </c>
      <c r="I93" s="16">
        <v>12121</v>
      </c>
      <c r="J93" s="18">
        <f>+G93</f>
        <v>17</v>
      </c>
      <c r="K93" s="18"/>
    </row>
    <row r="94" spans="1:11" x14ac:dyDescent="0.25">
      <c r="A94" s="16">
        <v>455</v>
      </c>
      <c r="B94" s="16" t="s">
        <v>7</v>
      </c>
      <c r="C94" s="17">
        <v>41991</v>
      </c>
      <c r="D94" s="16">
        <v>707000</v>
      </c>
      <c r="E94" s="16" t="s">
        <v>51</v>
      </c>
      <c r="F94" s="18"/>
      <c r="G94" s="18">
        <v>85</v>
      </c>
      <c r="H94" s="16" t="s">
        <v>56</v>
      </c>
      <c r="I94" s="16">
        <v>12121</v>
      </c>
      <c r="J94" s="18">
        <f>+G94</f>
        <v>85</v>
      </c>
      <c r="K94" s="18"/>
    </row>
    <row r="95" spans="1:11" x14ac:dyDescent="0.25">
      <c r="A95" s="2">
        <v>459</v>
      </c>
      <c r="B95" s="2" t="s">
        <v>7</v>
      </c>
      <c r="C95" s="3">
        <v>41999</v>
      </c>
      <c r="D95" s="2" t="s">
        <v>52</v>
      </c>
      <c r="E95" s="2" t="s">
        <v>53</v>
      </c>
      <c r="F95">
        <v>12468.64</v>
      </c>
      <c r="J95">
        <f>+J96+J97</f>
        <v>1620</v>
      </c>
      <c r="K95">
        <f>F95-J95</f>
        <v>10848.64</v>
      </c>
    </row>
    <row r="96" spans="1:11" x14ac:dyDescent="0.25">
      <c r="A96" s="2">
        <v>459</v>
      </c>
      <c r="B96" s="2" t="s">
        <v>7</v>
      </c>
      <c r="C96" s="3">
        <v>41999</v>
      </c>
      <c r="D96" s="2">
        <v>445717</v>
      </c>
      <c r="E96" s="2" t="s">
        <v>53</v>
      </c>
      <c r="G96">
        <v>2078.11</v>
      </c>
      <c r="J96">
        <f>+J97*20%</f>
        <v>270</v>
      </c>
      <c r="K96">
        <f>G96-J96</f>
        <v>1808.1100000000001</v>
      </c>
    </row>
    <row r="97" spans="1:13" x14ac:dyDescent="0.25">
      <c r="A97" s="2">
        <v>459</v>
      </c>
      <c r="B97" s="2" t="s">
        <v>7</v>
      </c>
      <c r="C97" s="3">
        <v>41999</v>
      </c>
      <c r="D97" s="2">
        <v>707000</v>
      </c>
      <c r="E97" s="2" t="s">
        <v>53</v>
      </c>
      <c r="G97">
        <v>10390.530000000001</v>
      </c>
      <c r="J97">
        <v>1350</v>
      </c>
      <c r="K97">
        <f>G97-J97</f>
        <v>9040.5300000000007</v>
      </c>
    </row>
    <row r="98" spans="1:13" x14ac:dyDescent="0.25">
      <c r="C98" s="3"/>
    </row>
    <row r="99" spans="1:13" x14ac:dyDescent="0.25">
      <c r="E99" s="6" t="s">
        <v>60</v>
      </c>
      <c r="F99" s="7">
        <f>+F101/1.2</f>
        <v>98618.80833333332</v>
      </c>
      <c r="G99" s="7">
        <f>+G101/1.2</f>
        <v>98618.808333333349</v>
      </c>
      <c r="H99" s="11">
        <f>+H101/1.2</f>
        <v>27324.175000000003</v>
      </c>
      <c r="I99" s="11"/>
      <c r="J99" s="7">
        <f>+J101/1.2</f>
        <v>37859.174999999996</v>
      </c>
      <c r="K99" s="7">
        <f>+K101/1.2</f>
        <v>60759.633333333331</v>
      </c>
      <c r="M99" s="5"/>
    </row>
    <row r="100" spans="1:13" x14ac:dyDescent="0.25">
      <c r="E100" s="6"/>
      <c r="F100" s="7"/>
      <c r="G100" s="7"/>
      <c r="H100" s="11"/>
      <c r="I100" s="11"/>
      <c r="J100" s="7"/>
      <c r="K100" s="7"/>
    </row>
    <row r="101" spans="1:13" x14ac:dyDescent="0.25">
      <c r="E101" s="6" t="s">
        <v>59</v>
      </c>
      <c r="F101" s="8">
        <f>SUM(F2:F97)</f>
        <v>118342.56999999998</v>
      </c>
      <c r="G101" s="8">
        <f>SUM(G2:G97)</f>
        <v>118342.57</v>
      </c>
      <c r="H101" s="15">
        <f>+F2+F8+F23+F38+F47+F71+F77+F83+F86+F92</f>
        <v>32789.01</v>
      </c>
      <c r="I101" s="15"/>
      <c r="J101" s="8">
        <f>J2+J8+J11+J17+J23+J29+J38+J47+J71+J77+J80+J83+J86+J92+J95</f>
        <v>45431.009999999995</v>
      </c>
      <c r="K101" s="8">
        <f>K5+K11+K14+K17+K20+K26+K29+K32+K35+K41+K44+K50+K53+K56+K59+K62+K65+K68+K74+K80+K89+K95</f>
        <v>72911.56</v>
      </c>
    </row>
    <row r="102" spans="1:13" x14ac:dyDescent="0.25">
      <c r="H102" s="12"/>
      <c r="I102" s="12"/>
    </row>
    <row r="103" spans="1:13" x14ac:dyDescent="0.25">
      <c r="F103" s="5"/>
      <c r="G103" s="5"/>
      <c r="H103" s="13"/>
      <c r="I103" s="13"/>
      <c r="J103" s="5"/>
      <c r="K103" s="5"/>
    </row>
    <row r="104" spans="1:13" x14ac:dyDescent="0.25">
      <c r="E104" s="6" t="s">
        <v>57</v>
      </c>
      <c r="F104" s="8"/>
      <c r="G104" s="8"/>
      <c r="H104" s="14">
        <f>H101/G101</f>
        <v>0.27706859839193959</v>
      </c>
      <c r="I104" s="14"/>
      <c r="J104" s="9">
        <f>J101/G101</f>
        <v>0.38389406280428073</v>
      </c>
      <c r="K104" s="9">
        <f>K101/G101</f>
        <v>0.61610593719571916</v>
      </c>
    </row>
    <row r="105" spans="1:13" x14ac:dyDescent="0.25">
      <c r="H105" s="4"/>
      <c r="I105" s="4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Liste des écritures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efaury</dc:creator>
  <cp:lastModifiedBy>Elodie FAURY</cp:lastModifiedBy>
  <dcterms:created xsi:type="dcterms:W3CDTF">2015-04-08T09:36:19Z</dcterms:created>
  <dcterms:modified xsi:type="dcterms:W3CDTF">2015-04-08T13:06:27Z</dcterms:modified>
</cp:coreProperties>
</file>